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4"/>
  </bookViews>
  <sheets>
    <sheet name="T" sheetId="1" r:id="rId1"/>
    <sheet name="ANOVA" sheetId="2" r:id="rId2"/>
    <sheet name="ANOVAFuji" sheetId="3" r:id="rId3"/>
    <sheet name="Q1" sheetId="4" r:id="rId4"/>
    <sheet name="Q2" sheetId="5" r:id="rId5"/>
  </sheets>
  <definedNames/>
  <calcPr fullCalcOnLoad="1"/>
</workbook>
</file>

<file path=xl/sharedStrings.xml><?xml version="1.0" encoding="utf-8"?>
<sst xmlns="http://schemas.openxmlformats.org/spreadsheetml/2006/main" count="283" uniqueCount="97">
  <si>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</si>
  <si>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</si>
  <si>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</si>
  <si>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</si>
  <si>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</si>
  <si>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</si>
  <si>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</si>
  <si>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</si>
  <si>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</si>
  <si>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</si>
  <si>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Sample2</t>
  </si>
  <si>
    <t>Sample3</t>
  </si>
  <si>
    <t>Mean</t>
  </si>
  <si>
    <t>Variance</t>
  </si>
  <si>
    <t>T statistics</t>
  </si>
  <si>
    <t>平均</t>
  </si>
  <si>
    <t>分散</t>
  </si>
  <si>
    <t>観測数</t>
  </si>
  <si>
    <t>仮説平均との差異</t>
  </si>
  <si>
    <t>自由度</t>
  </si>
  <si>
    <t xml:space="preserve">t </t>
  </si>
  <si>
    <t>プールされた分散</t>
  </si>
  <si>
    <t>T-statistics</t>
  </si>
  <si>
    <t>Test of the difference of means of two population</t>
  </si>
  <si>
    <t>Group</t>
  </si>
  <si>
    <t>Sample1</t>
  </si>
  <si>
    <t>A</t>
  </si>
  <si>
    <t>B</t>
  </si>
  <si>
    <t>C</t>
  </si>
  <si>
    <t>D</t>
  </si>
  <si>
    <t>E</t>
  </si>
  <si>
    <t>Let's compare Group A and Group B</t>
  </si>
  <si>
    <t>Group A</t>
  </si>
  <si>
    <t>Group B</t>
  </si>
  <si>
    <t>Let's Use Statistical Tool</t>
  </si>
  <si>
    <r>
      <t>t-</t>
    </r>
    <r>
      <rPr>
        <sz val="11"/>
        <rFont val="ＭＳ Ｐゴシック"/>
        <family val="3"/>
      </rPr>
      <t>検定</t>
    </r>
    <r>
      <rPr>
        <sz val="11"/>
        <rFont val="Arial"/>
        <family val="2"/>
      </rPr>
      <t xml:space="preserve"> : </t>
    </r>
    <r>
      <rPr>
        <sz val="11"/>
        <rFont val="ＭＳ Ｐゴシック"/>
        <family val="3"/>
      </rPr>
      <t>等分散を仮定した２標本による検定</t>
    </r>
  </si>
  <si>
    <r>
      <t xml:space="preserve">P(T&lt;=t) </t>
    </r>
    <r>
      <rPr>
        <sz val="11"/>
        <rFont val="ＭＳ Ｐゴシック"/>
        <family val="3"/>
      </rPr>
      <t>片側</t>
    </r>
  </si>
  <si>
    <r>
      <t xml:space="preserve">t </t>
    </r>
    <r>
      <rPr>
        <sz val="11"/>
        <rFont val="ＭＳ Ｐゴシック"/>
        <family val="3"/>
      </rPr>
      <t>境界値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片側</t>
    </r>
  </si>
  <si>
    <r>
      <t xml:space="preserve">P(T&lt;=t) </t>
    </r>
    <r>
      <rPr>
        <sz val="11"/>
        <rFont val="ＭＳ Ｐゴシック"/>
        <family val="3"/>
      </rPr>
      <t>両側</t>
    </r>
  </si>
  <si>
    <r>
      <t xml:space="preserve">t </t>
    </r>
    <r>
      <rPr>
        <sz val="11"/>
        <rFont val="ＭＳ Ｐゴシック"/>
        <family val="3"/>
      </rPr>
      <t>境界値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両側</t>
    </r>
  </si>
  <si>
    <t>Data</t>
  </si>
  <si>
    <t>t(0.01,4)</t>
  </si>
  <si>
    <t>t(0.05,4)</t>
  </si>
  <si>
    <t>Inter group variation</t>
  </si>
  <si>
    <t>average</t>
  </si>
  <si>
    <t>Intra group variation</t>
  </si>
  <si>
    <t>F statistic</t>
  </si>
  <si>
    <t>Oneway ANOVA</t>
  </si>
  <si>
    <t>numerator</t>
  </si>
  <si>
    <t>denominator</t>
  </si>
  <si>
    <t>F statistic</t>
  </si>
  <si>
    <t>S square</t>
  </si>
  <si>
    <t>numerator</t>
  </si>
  <si>
    <t>denominator</t>
  </si>
  <si>
    <t>s1</t>
  </si>
  <si>
    <t>s2</t>
  </si>
  <si>
    <t>s3</t>
  </si>
  <si>
    <t>variation</t>
  </si>
  <si>
    <t>Finv(1%,4,10)</t>
  </si>
  <si>
    <t>Finv(5%,4,10)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</si>
  <si>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</si>
  <si>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</si>
  <si>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</si>
  <si>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</si>
  <si>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</si>
  <si>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</si>
  <si>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</si>
  <si>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</si>
  <si>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</si>
  <si>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</si>
  <si>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</si>
  <si>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</si>
  <si>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</si>
  <si>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</si>
  <si>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</si>
  <si>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</si>
  <si>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</si>
  <si>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</si>
  <si>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Feeding stuff A</t>
  </si>
  <si>
    <t>Feeding stuff B</t>
  </si>
  <si>
    <t>Feeding stuff C</t>
  </si>
  <si>
    <t>分散分析: 一元配置</t>
  </si>
  <si>
    <t>概要</t>
  </si>
  <si>
    <t>グループ</t>
  </si>
  <si>
    <t>標本数</t>
  </si>
  <si>
    <t>合計</t>
  </si>
  <si>
    <t>分散分析表</t>
  </si>
  <si>
    <t>変動要因</t>
  </si>
  <si>
    <t>変動</t>
  </si>
  <si>
    <t>観測された分散比</t>
  </si>
  <si>
    <t>P-値</t>
  </si>
  <si>
    <t>F 境界値</t>
  </si>
  <si>
    <t>グループ間</t>
  </si>
  <si>
    <t>グループ内</t>
  </si>
  <si>
    <t>Circumstance A</t>
  </si>
  <si>
    <t>Circumstance B</t>
  </si>
  <si>
    <t>Circumstance C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</si>
</sst>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0_ "/>
    <numFmt numFmtId="186" formatCode="0.000_ "/>
    <numFmt numFmtId="187" formatCode="0.000000_ "/>
    <numFmt numFmtId="188" formatCode="0.00000_ "/>
    <numFmt numFmtId="189" formatCode="0.0000_ "/>
    <numFmt numFmtId="190" formatCode="#,##0.0;[Red]\-#,##0.0"/>
    <numFmt numFmtId="191" formatCode="#,##0.000;[Red]\-#,##0.000"/>
    <numFmt numFmtId="192" formatCode="0;_ӿ"/>
    <numFmt numFmtId="193" formatCode="0.0;_ӿ"/>
    <numFmt numFmtId="194" formatCode="0.00;_ӿ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_ "/>
    <numFmt numFmtId="200" formatCode="0.000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4" fillId="0" borderId="12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86" fontId="4" fillId="34" borderId="0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4" fillId="34" borderId="12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86" fontId="4" fillId="34" borderId="10" xfId="0" applyNumberFormat="1" applyFont="1" applyFill="1" applyBorder="1" applyAlignment="1">
      <alignment vertical="center"/>
    </xf>
    <xf numFmtId="186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86" fontId="4" fillId="34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vertical="center"/>
    </xf>
    <xf numFmtId="188" fontId="0" fillId="0" borderId="12" xfId="0" applyNumberFormat="1" applyFill="1" applyBorder="1" applyAlignment="1">
      <alignment vertical="center"/>
    </xf>
    <xf numFmtId="189" fontId="0" fillId="0" borderId="0" xfId="0" applyNumberFormat="1" applyFill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185" fontId="4" fillId="0" borderId="17" xfId="0" applyNumberFormat="1" applyFont="1" applyBorder="1" applyAlignment="1">
      <alignment horizontal="center" vertical="top" wrapText="1"/>
    </xf>
    <xf numFmtId="185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13</xdr:row>
      <xdr:rowOff>85725</xdr:rowOff>
    </xdr:from>
    <xdr:to>
      <xdr:col>6</xdr:col>
      <xdr:colOff>542925</xdr:colOff>
      <xdr:row>17</xdr:row>
      <xdr:rowOff>38100</xdr:rowOff>
    </xdr:to>
    <xdr:pic>
      <xdr:nvPicPr>
        <xdr:cNvPr id="1" name="Picture 2" descr="Imag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571750"/>
          <a:ext cx="2047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="125" zoomScaleNormal="125" zoomScalePageLayoutView="0" workbookViewId="0" topLeftCell="A6">
      <selection activeCell="A6" sqref="A6"/>
    </sheetView>
  </sheetViews>
  <sheetFormatPr defaultColWidth="9.00390625" defaultRowHeight="13.5"/>
  <cols>
    <col min="1" max="1" width="7.75390625" style="2" customWidth="1"/>
    <col min="2" max="2" width="9.50390625" style="2" bestFit="1" customWidth="1"/>
    <col min="3" max="16384" width="9.00390625" style="2" customWidth="1"/>
  </cols>
  <sheetData>
    <row r="1" s="6" customFormat="1" ht="18">
      <c r="A1" s="6" t="s">
        <v>23</v>
      </c>
    </row>
    <row r="2" ht="18">
      <c r="A2" s="6" t="s">
        <v>40</v>
      </c>
    </row>
    <row r="3" spans="2:5" ht="14.25">
      <c r="B3" s="3" t="s">
        <v>24</v>
      </c>
      <c r="C3" s="4" t="s">
        <v>25</v>
      </c>
      <c r="D3" s="4" t="s">
        <v>10</v>
      </c>
      <c r="E3" s="4" t="s">
        <v>11</v>
      </c>
    </row>
    <row r="4" spans="2:5" ht="14.25">
      <c r="B4" s="3" t="s">
        <v>26</v>
      </c>
      <c r="C4" s="4">
        <v>12.2</v>
      </c>
      <c r="D4" s="4">
        <v>18.8</v>
      </c>
      <c r="E4" s="4">
        <v>18.2</v>
      </c>
    </row>
    <row r="5" spans="2:5" ht="14.25">
      <c r="B5" s="3" t="s">
        <v>27</v>
      </c>
      <c r="C5" s="4">
        <v>22.2</v>
      </c>
      <c r="D5" s="4">
        <v>20.5</v>
      </c>
      <c r="E5" s="4">
        <v>14.6</v>
      </c>
    </row>
    <row r="6" spans="2:5" ht="14.25">
      <c r="B6" s="3" t="s">
        <v>28</v>
      </c>
      <c r="C6" s="4">
        <v>20.8</v>
      </c>
      <c r="D6" s="4">
        <v>19.5</v>
      </c>
      <c r="E6" s="4">
        <v>26.3</v>
      </c>
    </row>
    <row r="7" spans="2:5" ht="14.25">
      <c r="B7" s="3" t="s">
        <v>29</v>
      </c>
      <c r="C7" s="4">
        <v>26.4</v>
      </c>
      <c r="D7" s="4">
        <v>32.6</v>
      </c>
      <c r="E7" s="4">
        <v>31.1</v>
      </c>
    </row>
    <row r="8" spans="2:5" ht="14.25">
      <c r="B8" s="3" t="s">
        <v>30</v>
      </c>
      <c r="C8" s="4">
        <v>24.5</v>
      </c>
      <c r="D8" s="4">
        <v>21.2</v>
      </c>
      <c r="E8" s="4">
        <v>22.4</v>
      </c>
    </row>
    <row r="10" spans="1:4" ht="18">
      <c r="A10" s="5" t="s">
        <v>31</v>
      </c>
      <c r="B10" s="6"/>
      <c r="C10" s="6"/>
      <c r="D10" s="6"/>
    </row>
    <row r="11" spans="2:4" ht="14.25">
      <c r="B11" s="24"/>
      <c r="C11" s="24" t="s">
        <v>12</v>
      </c>
      <c r="D11" s="24" t="s">
        <v>13</v>
      </c>
    </row>
    <row r="12" spans="2:4" ht="14.25">
      <c r="B12" s="27" t="s">
        <v>32</v>
      </c>
      <c r="C12" s="28">
        <f>AVERAGE(C4:E4)</f>
        <v>16.400000000000002</v>
      </c>
      <c r="D12" s="28">
        <f>VAR(C4:E4)</f>
        <v>13.319999999999936</v>
      </c>
    </row>
    <row r="13" spans="2:4" ht="14.25">
      <c r="B13" s="27" t="s">
        <v>33</v>
      </c>
      <c r="C13" s="28">
        <f>AVERAGE(C5:E5)</f>
        <v>19.1</v>
      </c>
      <c r="D13" s="28">
        <f>VAR(C5:E5)</f>
        <v>15.909999999999968</v>
      </c>
    </row>
    <row r="15" spans="2:3" ht="14.25">
      <c r="B15" s="29" t="s">
        <v>51</v>
      </c>
      <c r="C15" s="25">
        <f>(D12*2+D13*2)/4</f>
        <v>14.614999999999952</v>
      </c>
    </row>
    <row r="16" spans="2:3" ht="14.25">
      <c r="B16" s="29" t="s">
        <v>52</v>
      </c>
      <c r="C16" s="25">
        <f>C12-C13</f>
        <v>-2.6999999999999993</v>
      </c>
    </row>
    <row r="17" spans="2:3" ht="14.25">
      <c r="B17" s="29" t="s">
        <v>53</v>
      </c>
      <c r="C17" s="25">
        <f>SQRT(C15*2/3)</f>
        <v>3.1214312956291868</v>
      </c>
    </row>
    <row r="20" spans="2:3" ht="14.25">
      <c r="B20" s="24" t="s">
        <v>14</v>
      </c>
      <c r="C20" s="25">
        <f>C16/C17</f>
        <v>-0.8649878034415492</v>
      </c>
    </row>
    <row r="22" spans="1:4" ht="18">
      <c r="A22" s="5" t="s">
        <v>34</v>
      </c>
      <c r="B22" s="6"/>
      <c r="C22" s="6"/>
      <c r="D22" s="6"/>
    </row>
    <row r="23" spans="1:4" ht="18">
      <c r="A23" s="5" t="s">
        <v>22</v>
      </c>
      <c r="B23" s="6"/>
      <c r="C23" s="6"/>
      <c r="D23" s="6"/>
    </row>
    <row r="24" spans="2:9" ht="14.25">
      <c r="B24" s="24"/>
      <c r="C24" s="27" t="s">
        <v>3</v>
      </c>
      <c r="D24" s="27" t="s">
        <v>5</v>
      </c>
      <c r="E24" s="27" t="s">
        <v>7</v>
      </c>
      <c r="F24" s="27" t="s">
        <v>9</v>
      </c>
      <c r="H24" s="2" t="s">
        <v>41</v>
      </c>
      <c r="I24" s="14">
        <f>TINV(0.01,4)</f>
        <v>4.604094871232247</v>
      </c>
    </row>
    <row r="25" spans="2:9" ht="14.25">
      <c r="B25" s="27" t="s">
        <v>1</v>
      </c>
      <c r="C25" s="25">
        <f>C39</f>
        <v>-0.8649878034415494</v>
      </c>
      <c r="D25" s="25">
        <f>F39</f>
        <v>-1.9570337311012063</v>
      </c>
      <c r="E25" s="25">
        <f>I39</f>
        <v>-4.842017104741255</v>
      </c>
      <c r="F25" s="25">
        <f>L39</f>
        <v>-2.7186506676132467</v>
      </c>
      <c r="H25" s="2" t="s">
        <v>42</v>
      </c>
      <c r="I25" s="14">
        <f>TINV(0.05,4)</f>
        <v>2.776445105043803</v>
      </c>
    </row>
    <row r="26" spans="2:6" ht="14.25">
      <c r="B26" s="27" t="s">
        <v>3</v>
      </c>
      <c r="C26" s="24"/>
      <c r="D26" s="25">
        <f>F54</f>
        <v>-0.9980977068809387</v>
      </c>
      <c r="E26" s="25">
        <f>I54</f>
        <v>-3.6874887533889598</v>
      </c>
      <c r="F26" s="25">
        <f>L54</f>
        <v>-1.4419238485532897</v>
      </c>
    </row>
    <row r="27" spans="2:6" ht="14.25">
      <c r="B27" s="27" t="s">
        <v>5</v>
      </c>
      <c r="C27" s="24"/>
      <c r="D27" s="24"/>
      <c r="E27" s="25">
        <f>I69</f>
        <v>-2.799206349334043</v>
      </c>
      <c r="F27" s="25">
        <f>L69</f>
        <v>-0.21773457205625393</v>
      </c>
    </row>
    <row r="28" spans="2:6" ht="14.25">
      <c r="B28" s="27" t="s">
        <v>7</v>
      </c>
      <c r="C28" s="24"/>
      <c r="D28" s="24"/>
      <c r="E28" s="24"/>
      <c r="F28" s="25">
        <f>L84</f>
        <v>3.488988138325517</v>
      </c>
    </row>
    <row r="30" spans="2:11" ht="14.25">
      <c r="B30" s="17" t="s">
        <v>35</v>
      </c>
      <c r="C30" s="17"/>
      <c r="D30" s="17"/>
      <c r="E30" s="7" t="s">
        <v>35</v>
      </c>
      <c r="H30" s="7" t="s">
        <v>35</v>
      </c>
      <c r="K30" s="7" t="s">
        <v>35</v>
      </c>
    </row>
    <row r="31" spans="2:4" ht="15" thickBot="1">
      <c r="B31" s="17"/>
      <c r="C31" s="17"/>
      <c r="D31" s="17"/>
    </row>
    <row r="32" spans="2:13" ht="14.25">
      <c r="B32" s="18"/>
      <c r="C32" s="18" t="s">
        <v>0</v>
      </c>
      <c r="D32" s="18" t="s">
        <v>2</v>
      </c>
      <c r="E32" s="8"/>
      <c r="F32" s="8" t="s">
        <v>0</v>
      </c>
      <c r="G32" s="8" t="s">
        <v>4</v>
      </c>
      <c r="H32" s="8"/>
      <c r="I32" s="8" t="s">
        <v>0</v>
      </c>
      <c r="J32" s="8" t="s">
        <v>6</v>
      </c>
      <c r="K32" s="8"/>
      <c r="L32" s="8" t="s">
        <v>0</v>
      </c>
      <c r="M32" s="8" t="s">
        <v>8</v>
      </c>
    </row>
    <row r="33" spans="2:13" ht="14.25">
      <c r="B33" s="19" t="s">
        <v>15</v>
      </c>
      <c r="C33" s="20">
        <v>16.4</v>
      </c>
      <c r="D33" s="20">
        <v>19.1</v>
      </c>
      <c r="E33" s="9" t="s">
        <v>15</v>
      </c>
      <c r="F33" s="10">
        <v>16.4</v>
      </c>
      <c r="G33" s="10">
        <v>22.2</v>
      </c>
      <c r="H33" s="9" t="s">
        <v>15</v>
      </c>
      <c r="I33" s="10">
        <v>16.4</v>
      </c>
      <c r="J33" s="10">
        <v>30.03333333333333</v>
      </c>
      <c r="K33" s="9" t="s">
        <v>15</v>
      </c>
      <c r="L33" s="10">
        <v>16.4</v>
      </c>
      <c r="M33" s="10">
        <v>22.7</v>
      </c>
    </row>
    <row r="34" spans="2:13" ht="14.25">
      <c r="B34" s="19" t="s">
        <v>16</v>
      </c>
      <c r="C34" s="20">
        <v>13.319999999999936</v>
      </c>
      <c r="D34" s="20">
        <v>15.91</v>
      </c>
      <c r="E34" s="9" t="s">
        <v>16</v>
      </c>
      <c r="F34" s="10">
        <v>13.319999999999936</v>
      </c>
      <c r="G34" s="10">
        <v>13.0300000000002</v>
      </c>
      <c r="H34" s="9" t="s">
        <v>16</v>
      </c>
      <c r="I34" s="10">
        <v>13.319999999999936</v>
      </c>
      <c r="J34" s="10">
        <v>10.463333333333367</v>
      </c>
      <c r="K34" s="9" t="s">
        <v>16</v>
      </c>
      <c r="L34" s="10">
        <v>13.319999999999936</v>
      </c>
      <c r="M34" s="10">
        <v>2.7900000000000773</v>
      </c>
    </row>
    <row r="35" spans="2:13" ht="14.25">
      <c r="B35" s="19" t="s">
        <v>17</v>
      </c>
      <c r="C35" s="20">
        <v>3</v>
      </c>
      <c r="D35" s="20">
        <v>3</v>
      </c>
      <c r="E35" s="9" t="s">
        <v>17</v>
      </c>
      <c r="F35" s="10">
        <v>3</v>
      </c>
      <c r="G35" s="10">
        <v>3</v>
      </c>
      <c r="H35" s="9" t="s">
        <v>17</v>
      </c>
      <c r="I35" s="10">
        <v>3</v>
      </c>
      <c r="J35" s="10">
        <v>3</v>
      </c>
      <c r="K35" s="9" t="s">
        <v>17</v>
      </c>
      <c r="L35" s="10">
        <v>3</v>
      </c>
      <c r="M35" s="10">
        <v>3</v>
      </c>
    </row>
    <row r="36" spans="2:13" ht="14.25">
      <c r="B36" s="19" t="s">
        <v>21</v>
      </c>
      <c r="C36" s="20">
        <v>14.615</v>
      </c>
      <c r="D36" s="20"/>
      <c r="E36" s="9" t="s">
        <v>21</v>
      </c>
      <c r="F36" s="10">
        <v>13.175000000000068</v>
      </c>
      <c r="G36" s="10"/>
      <c r="H36" s="9" t="s">
        <v>21</v>
      </c>
      <c r="I36" s="10">
        <v>11.891666666666652</v>
      </c>
      <c r="J36" s="10"/>
      <c r="K36" s="9" t="s">
        <v>21</v>
      </c>
      <c r="L36" s="10">
        <v>8.055000000000007</v>
      </c>
      <c r="M36" s="10"/>
    </row>
    <row r="37" spans="2:13" ht="14.25">
      <c r="B37" s="19" t="s">
        <v>18</v>
      </c>
      <c r="C37" s="20">
        <v>0</v>
      </c>
      <c r="D37" s="20"/>
      <c r="E37" s="9" t="s">
        <v>18</v>
      </c>
      <c r="F37" s="10">
        <v>0</v>
      </c>
      <c r="G37" s="10"/>
      <c r="H37" s="9" t="s">
        <v>18</v>
      </c>
      <c r="I37" s="10">
        <v>0</v>
      </c>
      <c r="J37" s="10"/>
      <c r="K37" s="9" t="s">
        <v>18</v>
      </c>
      <c r="L37" s="10">
        <v>0</v>
      </c>
      <c r="M37" s="10"/>
    </row>
    <row r="38" spans="2:13" ht="14.25">
      <c r="B38" s="19" t="s">
        <v>19</v>
      </c>
      <c r="C38" s="20">
        <v>4</v>
      </c>
      <c r="D38" s="20"/>
      <c r="E38" s="9" t="s">
        <v>19</v>
      </c>
      <c r="F38" s="10">
        <v>4</v>
      </c>
      <c r="G38" s="10"/>
      <c r="H38" s="9" t="s">
        <v>19</v>
      </c>
      <c r="I38" s="10">
        <v>4</v>
      </c>
      <c r="J38" s="10"/>
      <c r="K38" s="9" t="s">
        <v>19</v>
      </c>
      <c r="L38" s="10">
        <v>4</v>
      </c>
      <c r="M38" s="10"/>
    </row>
    <row r="39" spans="2:13" ht="14.25">
      <c r="B39" s="20" t="s">
        <v>20</v>
      </c>
      <c r="C39" s="21">
        <v>-0.8649878034415494</v>
      </c>
      <c r="D39" s="20"/>
      <c r="E39" s="10" t="s">
        <v>20</v>
      </c>
      <c r="F39" s="11">
        <v>-1.9570337311012063</v>
      </c>
      <c r="G39" s="10"/>
      <c r="H39" s="10" t="s">
        <v>20</v>
      </c>
      <c r="I39" s="11">
        <v>-4.842017104741255</v>
      </c>
      <c r="J39" s="10"/>
      <c r="K39" s="10" t="s">
        <v>20</v>
      </c>
      <c r="L39" s="11">
        <v>-2.7186506676132467</v>
      </c>
      <c r="M39" s="10"/>
    </row>
    <row r="40" spans="2:13" ht="14.25">
      <c r="B40" s="20" t="s">
        <v>36</v>
      </c>
      <c r="C40" s="21">
        <v>0.2179187989831443</v>
      </c>
      <c r="D40" s="20"/>
      <c r="E40" s="10" t="s">
        <v>36</v>
      </c>
      <c r="F40" s="11">
        <v>0.06098442235528106</v>
      </c>
      <c r="G40" s="10"/>
      <c r="H40" s="10" t="s">
        <v>36</v>
      </c>
      <c r="I40" s="11">
        <v>0.004193901326373447</v>
      </c>
      <c r="J40" s="10"/>
      <c r="K40" s="10" t="s">
        <v>36</v>
      </c>
      <c r="L40" s="11">
        <v>0.026530375737809114</v>
      </c>
      <c r="M40" s="10"/>
    </row>
    <row r="41" spans="2:13" ht="14.25">
      <c r="B41" s="20" t="s">
        <v>37</v>
      </c>
      <c r="C41" s="21">
        <v>2.1318467819039775</v>
      </c>
      <c r="D41" s="20"/>
      <c r="E41" s="10" t="s">
        <v>37</v>
      </c>
      <c r="F41" s="11">
        <v>2.1318467819039775</v>
      </c>
      <c r="G41" s="10"/>
      <c r="H41" s="10" t="s">
        <v>37</v>
      </c>
      <c r="I41" s="11">
        <v>2.1318467819039775</v>
      </c>
      <c r="J41" s="10"/>
      <c r="K41" s="10" t="s">
        <v>37</v>
      </c>
      <c r="L41" s="11">
        <v>2.1318467819039775</v>
      </c>
      <c r="M41" s="10"/>
    </row>
    <row r="42" spans="2:13" ht="14.25">
      <c r="B42" s="20" t="s">
        <v>38</v>
      </c>
      <c r="C42" s="21">
        <v>0.4358375979662886</v>
      </c>
      <c r="D42" s="20"/>
      <c r="E42" s="10" t="s">
        <v>38</v>
      </c>
      <c r="F42" s="11">
        <v>0.12196884471056212</v>
      </c>
      <c r="G42" s="10"/>
      <c r="H42" s="10" t="s">
        <v>38</v>
      </c>
      <c r="I42" s="11">
        <v>0.008387802652746894</v>
      </c>
      <c r="J42" s="10"/>
      <c r="K42" s="10" t="s">
        <v>38</v>
      </c>
      <c r="L42" s="11">
        <v>0.05306075147561823</v>
      </c>
      <c r="M42" s="10"/>
    </row>
    <row r="43" spans="2:13" ht="15" thickBot="1">
      <c r="B43" s="22" t="s">
        <v>39</v>
      </c>
      <c r="C43" s="23">
        <v>2.776445105043803</v>
      </c>
      <c r="D43" s="22"/>
      <c r="E43" s="12" t="s">
        <v>39</v>
      </c>
      <c r="F43" s="13">
        <v>2.776445105043803</v>
      </c>
      <c r="G43" s="12"/>
      <c r="H43" s="12" t="s">
        <v>39</v>
      </c>
      <c r="I43" s="13">
        <v>2.776445105043803</v>
      </c>
      <c r="J43" s="12"/>
      <c r="K43" s="12" t="s">
        <v>39</v>
      </c>
      <c r="L43" s="13">
        <v>2.776445105043803</v>
      </c>
      <c r="M43" s="12"/>
    </row>
    <row r="45" spans="5:11" ht="14.25">
      <c r="E45" s="7" t="s">
        <v>35</v>
      </c>
      <c r="H45" s="7" t="s">
        <v>35</v>
      </c>
      <c r="K45" s="7" t="s">
        <v>35</v>
      </c>
    </row>
    <row r="46" ht="15" thickBot="1"/>
    <row r="47" spans="5:13" ht="14.25">
      <c r="E47" s="8"/>
      <c r="F47" s="8" t="s">
        <v>2</v>
      </c>
      <c r="G47" s="8" t="s">
        <v>4</v>
      </c>
      <c r="H47" s="8"/>
      <c r="I47" s="8" t="s">
        <v>2</v>
      </c>
      <c r="J47" s="8" t="s">
        <v>6</v>
      </c>
      <c r="K47" s="8"/>
      <c r="L47" s="8" t="s">
        <v>2</v>
      </c>
      <c r="M47" s="8" t="s">
        <v>8</v>
      </c>
    </row>
    <row r="48" spans="5:13" ht="14.25">
      <c r="E48" s="9" t="s">
        <v>15</v>
      </c>
      <c r="F48" s="10">
        <v>19.1</v>
      </c>
      <c r="G48" s="10">
        <v>22.2</v>
      </c>
      <c r="H48" s="9" t="s">
        <v>15</v>
      </c>
      <c r="I48" s="10">
        <v>19.1</v>
      </c>
      <c r="J48" s="10">
        <v>30.03333333333333</v>
      </c>
      <c r="K48" s="9" t="s">
        <v>15</v>
      </c>
      <c r="L48" s="10">
        <v>19.1</v>
      </c>
      <c r="M48" s="10">
        <v>22.7</v>
      </c>
    </row>
    <row r="49" spans="5:13" ht="14.25">
      <c r="E49" s="9" t="s">
        <v>16</v>
      </c>
      <c r="F49" s="10">
        <v>15.91</v>
      </c>
      <c r="G49" s="10">
        <v>13.0300000000002</v>
      </c>
      <c r="H49" s="9" t="s">
        <v>16</v>
      </c>
      <c r="I49" s="10">
        <v>15.91</v>
      </c>
      <c r="J49" s="10">
        <v>10.463333333333367</v>
      </c>
      <c r="K49" s="9" t="s">
        <v>16</v>
      </c>
      <c r="L49" s="10">
        <v>15.91</v>
      </c>
      <c r="M49" s="10">
        <v>2.7900000000000773</v>
      </c>
    </row>
    <row r="50" spans="5:13" ht="14.25">
      <c r="E50" s="9" t="s">
        <v>17</v>
      </c>
      <c r="F50" s="10">
        <v>3</v>
      </c>
      <c r="G50" s="10">
        <v>3</v>
      </c>
      <c r="H50" s="9" t="s">
        <v>17</v>
      </c>
      <c r="I50" s="10">
        <v>3</v>
      </c>
      <c r="J50" s="10">
        <v>3</v>
      </c>
      <c r="K50" s="9" t="s">
        <v>17</v>
      </c>
      <c r="L50" s="10">
        <v>3</v>
      </c>
      <c r="M50" s="10">
        <v>3</v>
      </c>
    </row>
    <row r="51" spans="5:13" ht="14.25">
      <c r="E51" s="9" t="s">
        <v>21</v>
      </c>
      <c r="F51" s="10">
        <v>14.470000000000084</v>
      </c>
      <c r="G51" s="10"/>
      <c r="H51" s="9" t="s">
        <v>21</v>
      </c>
      <c r="I51" s="10">
        <v>13.186666666666667</v>
      </c>
      <c r="J51" s="10"/>
      <c r="K51" s="9" t="s">
        <v>21</v>
      </c>
      <c r="L51" s="10">
        <v>9.350000000000023</v>
      </c>
      <c r="M51" s="10"/>
    </row>
    <row r="52" spans="5:13" ht="14.25">
      <c r="E52" s="9" t="s">
        <v>18</v>
      </c>
      <c r="F52" s="10">
        <v>0</v>
      </c>
      <c r="G52" s="10"/>
      <c r="H52" s="9" t="s">
        <v>18</v>
      </c>
      <c r="I52" s="10">
        <v>0</v>
      </c>
      <c r="J52" s="10"/>
      <c r="K52" s="9" t="s">
        <v>18</v>
      </c>
      <c r="L52" s="10">
        <v>0</v>
      </c>
      <c r="M52" s="10"/>
    </row>
    <row r="53" spans="5:13" ht="14.25">
      <c r="E53" s="9" t="s">
        <v>19</v>
      </c>
      <c r="F53" s="10">
        <v>4</v>
      </c>
      <c r="G53" s="10"/>
      <c r="H53" s="9" t="s">
        <v>19</v>
      </c>
      <c r="I53" s="10">
        <v>4</v>
      </c>
      <c r="J53" s="10"/>
      <c r="K53" s="9" t="s">
        <v>19</v>
      </c>
      <c r="L53" s="10">
        <v>4</v>
      </c>
      <c r="M53" s="10"/>
    </row>
    <row r="54" spans="5:13" ht="14.25">
      <c r="E54" s="10" t="s">
        <v>20</v>
      </c>
      <c r="F54" s="11">
        <v>-0.9980977068809387</v>
      </c>
      <c r="G54" s="10"/>
      <c r="H54" s="10" t="s">
        <v>20</v>
      </c>
      <c r="I54" s="11">
        <v>-3.6874887533889598</v>
      </c>
      <c r="J54" s="10"/>
      <c r="K54" s="10" t="s">
        <v>20</v>
      </c>
      <c r="L54" s="11">
        <v>-1.4419238485532897</v>
      </c>
      <c r="M54" s="10"/>
    </row>
    <row r="55" spans="5:13" ht="14.25">
      <c r="E55" s="10" t="s">
        <v>36</v>
      </c>
      <c r="F55" s="11">
        <v>0.18735922272188804</v>
      </c>
      <c r="G55" s="10"/>
      <c r="H55" s="10" t="s">
        <v>36</v>
      </c>
      <c r="I55" s="11">
        <v>0.010532532295878054</v>
      </c>
      <c r="J55" s="10"/>
      <c r="K55" s="10" t="s">
        <v>36</v>
      </c>
      <c r="L55" s="11">
        <v>0.11138996434440579</v>
      </c>
      <c r="M55" s="10"/>
    </row>
    <row r="56" spans="5:13" ht="14.25">
      <c r="E56" s="10" t="s">
        <v>37</v>
      </c>
      <c r="F56" s="11">
        <v>2.1318467819039775</v>
      </c>
      <c r="G56" s="10"/>
      <c r="H56" s="10" t="s">
        <v>37</v>
      </c>
      <c r="I56" s="11">
        <v>2.1318467819039775</v>
      </c>
      <c r="J56" s="10"/>
      <c r="K56" s="10" t="s">
        <v>37</v>
      </c>
      <c r="L56" s="11">
        <v>2.1318467819039775</v>
      </c>
      <c r="M56" s="10"/>
    </row>
    <row r="57" spans="5:13" ht="14.25">
      <c r="E57" s="10" t="s">
        <v>38</v>
      </c>
      <c r="F57" s="11">
        <v>0.3747184454437761</v>
      </c>
      <c r="G57" s="10"/>
      <c r="H57" s="10" t="s">
        <v>38</v>
      </c>
      <c r="I57" s="11">
        <v>0.021065064591756107</v>
      </c>
      <c r="J57" s="10"/>
      <c r="K57" s="10" t="s">
        <v>38</v>
      </c>
      <c r="L57" s="11">
        <v>0.22277992868881158</v>
      </c>
      <c r="M57" s="10"/>
    </row>
    <row r="58" spans="5:13" ht="15" thickBot="1">
      <c r="E58" s="12" t="s">
        <v>39</v>
      </c>
      <c r="F58" s="13">
        <v>2.776445105043803</v>
      </c>
      <c r="G58" s="12"/>
      <c r="H58" s="12" t="s">
        <v>39</v>
      </c>
      <c r="I58" s="13">
        <v>2.776445105043803</v>
      </c>
      <c r="J58" s="12"/>
      <c r="K58" s="12" t="s">
        <v>39</v>
      </c>
      <c r="L58" s="13">
        <v>2.776445105043803</v>
      </c>
      <c r="M58" s="12"/>
    </row>
    <row r="60" spans="8:11" ht="14.25">
      <c r="H60" s="7" t="s">
        <v>35</v>
      </c>
      <c r="K60" s="7" t="s">
        <v>35</v>
      </c>
    </row>
    <row r="61" ht="15" thickBot="1"/>
    <row r="62" spans="8:13" ht="14.25">
      <c r="H62" s="8"/>
      <c r="I62" s="8" t="s">
        <v>4</v>
      </c>
      <c r="J62" s="8" t="s">
        <v>6</v>
      </c>
      <c r="K62" s="8"/>
      <c r="L62" s="8" t="s">
        <v>4</v>
      </c>
      <c r="M62" s="8" t="s">
        <v>8</v>
      </c>
    </row>
    <row r="63" spans="8:13" ht="14.25">
      <c r="H63" s="9" t="s">
        <v>15</v>
      </c>
      <c r="I63" s="10">
        <v>22.2</v>
      </c>
      <c r="J63" s="10">
        <v>30.03333333333333</v>
      </c>
      <c r="K63" s="9" t="s">
        <v>15</v>
      </c>
      <c r="L63" s="10">
        <v>22.2</v>
      </c>
      <c r="M63" s="10">
        <v>22.7</v>
      </c>
    </row>
    <row r="64" spans="8:13" ht="14.25">
      <c r="H64" s="9" t="s">
        <v>16</v>
      </c>
      <c r="I64" s="10">
        <v>13.0300000000002</v>
      </c>
      <c r="J64" s="10">
        <v>10.463333333333367</v>
      </c>
      <c r="K64" s="9" t="s">
        <v>16</v>
      </c>
      <c r="L64" s="10">
        <v>13.0300000000002</v>
      </c>
      <c r="M64" s="10">
        <v>2.7900000000000773</v>
      </c>
    </row>
    <row r="65" spans="8:13" ht="14.25">
      <c r="H65" s="9" t="s">
        <v>17</v>
      </c>
      <c r="I65" s="10">
        <v>3</v>
      </c>
      <c r="J65" s="10">
        <v>3</v>
      </c>
      <c r="K65" s="9" t="s">
        <v>17</v>
      </c>
      <c r="L65" s="10">
        <v>3</v>
      </c>
      <c r="M65" s="10">
        <v>3</v>
      </c>
    </row>
    <row r="66" spans="8:13" ht="14.25">
      <c r="H66" s="9" t="s">
        <v>21</v>
      </c>
      <c r="I66" s="10">
        <v>11.746666666666783</v>
      </c>
      <c r="J66" s="10"/>
      <c r="K66" s="9" t="s">
        <v>21</v>
      </c>
      <c r="L66" s="10">
        <v>7.910000000000139</v>
      </c>
      <c r="M66" s="10"/>
    </row>
    <row r="67" spans="8:13" ht="14.25">
      <c r="H67" s="9" t="s">
        <v>18</v>
      </c>
      <c r="I67" s="10">
        <v>0</v>
      </c>
      <c r="J67" s="10"/>
      <c r="K67" s="9" t="s">
        <v>18</v>
      </c>
      <c r="L67" s="10">
        <v>0</v>
      </c>
      <c r="M67" s="10"/>
    </row>
    <row r="68" spans="8:13" ht="14.25">
      <c r="H68" s="9" t="s">
        <v>19</v>
      </c>
      <c r="I68" s="10">
        <v>4</v>
      </c>
      <c r="J68" s="10"/>
      <c r="K68" s="9" t="s">
        <v>19</v>
      </c>
      <c r="L68" s="10">
        <v>4</v>
      </c>
      <c r="M68" s="10"/>
    </row>
    <row r="69" spans="8:13" ht="14.25">
      <c r="H69" s="10" t="s">
        <v>20</v>
      </c>
      <c r="I69" s="11">
        <v>-2.799206349334043</v>
      </c>
      <c r="J69" s="10"/>
      <c r="K69" s="10" t="s">
        <v>20</v>
      </c>
      <c r="L69" s="11">
        <v>-0.21773457205625393</v>
      </c>
      <c r="M69" s="10"/>
    </row>
    <row r="70" spans="8:13" ht="14.25">
      <c r="H70" s="10" t="s">
        <v>36</v>
      </c>
      <c r="I70" s="11">
        <v>0.024425528366921065</v>
      </c>
      <c r="J70" s="10"/>
      <c r="K70" s="10" t="s">
        <v>36</v>
      </c>
      <c r="L70" s="11">
        <v>0.41914606570415086</v>
      </c>
      <c r="M70" s="10"/>
    </row>
    <row r="71" spans="8:13" ht="14.25">
      <c r="H71" s="10" t="s">
        <v>37</v>
      </c>
      <c r="I71" s="11">
        <v>2.1318467819039775</v>
      </c>
      <c r="J71" s="10"/>
      <c r="K71" s="10" t="s">
        <v>37</v>
      </c>
      <c r="L71" s="11">
        <v>2.1318467819039775</v>
      </c>
      <c r="M71" s="10"/>
    </row>
    <row r="72" spans="8:13" ht="14.25">
      <c r="H72" s="10" t="s">
        <v>38</v>
      </c>
      <c r="I72" s="11">
        <v>0.04885105673384213</v>
      </c>
      <c r="J72" s="10"/>
      <c r="K72" s="10" t="s">
        <v>38</v>
      </c>
      <c r="L72" s="11">
        <v>0.8382921314083017</v>
      </c>
      <c r="M72" s="10"/>
    </row>
    <row r="73" spans="8:13" ht="15" thickBot="1">
      <c r="H73" s="12" t="s">
        <v>39</v>
      </c>
      <c r="I73" s="13">
        <v>2.776445105043803</v>
      </c>
      <c r="J73" s="12"/>
      <c r="K73" s="12" t="s">
        <v>39</v>
      </c>
      <c r="L73" s="13">
        <v>2.776445105043803</v>
      </c>
      <c r="M73" s="12"/>
    </row>
    <row r="75" ht="14.25">
      <c r="K75" s="7" t="s">
        <v>35</v>
      </c>
    </row>
    <row r="76" ht="15" thickBot="1"/>
    <row r="77" spans="11:13" ht="14.25">
      <c r="K77" s="8"/>
      <c r="L77" s="8" t="s">
        <v>6</v>
      </c>
      <c r="M77" s="8" t="s">
        <v>8</v>
      </c>
    </row>
    <row r="78" spans="11:13" ht="14.25">
      <c r="K78" s="9" t="s">
        <v>15</v>
      </c>
      <c r="L78" s="10">
        <v>30.03333333333333</v>
      </c>
      <c r="M78" s="10">
        <v>22.7</v>
      </c>
    </row>
    <row r="79" spans="11:13" ht="14.25">
      <c r="K79" s="9" t="s">
        <v>16</v>
      </c>
      <c r="L79" s="10">
        <v>10.463333333333367</v>
      </c>
      <c r="M79" s="10">
        <v>2.7900000000000773</v>
      </c>
    </row>
    <row r="80" spans="11:13" ht="14.25">
      <c r="K80" s="9" t="s">
        <v>17</v>
      </c>
      <c r="L80" s="10">
        <v>3</v>
      </c>
      <c r="M80" s="10">
        <v>3</v>
      </c>
    </row>
    <row r="81" spans="11:13" ht="14.25">
      <c r="K81" s="9" t="s">
        <v>21</v>
      </c>
      <c r="L81" s="10">
        <v>6.626666666666722</v>
      </c>
      <c r="M81" s="10"/>
    </row>
    <row r="82" spans="11:13" ht="14.25">
      <c r="K82" s="9" t="s">
        <v>18</v>
      </c>
      <c r="L82" s="10">
        <v>0</v>
      </c>
      <c r="M82" s="10"/>
    </row>
    <row r="83" spans="11:13" ht="14.25">
      <c r="K83" s="9" t="s">
        <v>19</v>
      </c>
      <c r="L83" s="10">
        <v>4</v>
      </c>
      <c r="M83" s="10"/>
    </row>
    <row r="84" spans="11:13" ht="14.25">
      <c r="K84" s="10" t="s">
        <v>20</v>
      </c>
      <c r="L84" s="11">
        <v>3.488988138325517</v>
      </c>
      <c r="M84" s="10"/>
    </row>
    <row r="85" spans="11:13" ht="14.25">
      <c r="K85" s="10" t="s">
        <v>36</v>
      </c>
      <c r="L85" s="11">
        <v>0.012572960213798078</v>
      </c>
      <c r="M85" s="10"/>
    </row>
    <row r="86" spans="11:13" ht="14.25">
      <c r="K86" s="10" t="s">
        <v>37</v>
      </c>
      <c r="L86" s="11">
        <v>2.1318467819039775</v>
      </c>
      <c r="M86" s="10"/>
    </row>
    <row r="87" spans="11:13" ht="14.25">
      <c r="K87" s="10" t="s">
        <v>38</v>
      </c>
      <c r="L87" s="11">
        <v>0.025145920427596155</v>
      </c>
      <c r="M87" s="10"/>
    </row>
    <row r="88" spans="11:13" ht="15" thickBot="1">
      <c r="K88" s="12" t="s">
        <v>39</v>
      </c>
      <c r="L88" s="13">
        <v>2.776445105043803</v>
      </c>
      <c r="M88" s="12"/>
    </row>
  </sheetData>
  <sheetProtection/>
  <printOptions/>
  <pageMargins left="0.787" right="0.787" top="0.984" bottom="0.984" header="0.512" footer="0.512"/>
  <pageSetup orientation="portrait" paperSize="9" r:id="rId4"/>
  <drawing r:id="rId3"/>
  <legacyDrawing r:id="rId2"/>
  <oleObjects>
    <oleObject progId="Equation.3" shapeId="501433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150" zoomScaleNormal="150" zoomScalePageLayoutView="0" workbookViewId="0" topLeftCell="A1">
      <selection activeCell="A21" sqref="A21"/>
    </sheetView>
  </sheetViews>
  <sheetFormatPr defaultColWidth="9.00390625" defaultRowHeight="13.5"/>
  <cols>
    <col min="2" max="2" width="9.50390625" style="0" customWidth="1"/>
    <col min="5" max="5" width="11.625" style="0" customWidth="1"/>
    <col min="6" max="6" width="9.50390625" style="0" bestFit="1" customWidth="1"/>
  </cols>
  <sheetData>
    <row r="1" s="15" customFormat="1" ht="18">
      <c r="A1" s="5" t="s">
        <v>47</v>
      </c>
    </row>
    <row r="3" spans="1:7" ht="14.25">
      <c r="A3" s="3" t="s">
        <v>24</v>
      </c>
      <c r="B3" s="3" t="s">
        <v>54</v>
      </c>
      <c r="C3" s="3" t="s">
        <v>55</v>
      </c>
      <c r="D3" s="3" t="s">
        <v>56</v>
      </c>
      <c r="F3" s="27" t="s">
        <v>44</v>
      </c>
      <c r="G3" s="27" t="s">
        <v>57</v>
      </c>
    </row>
    <row r="4" spans="1:7" ht="14.25">
      <c r="A4" s="3" t="s">
        <v>26</v>
      </c>
      <c r="B4" s="4">
        <v>12.2</v>
      </c>
      <c r="C4" s="4">
        <v>18.8</v>
      </c>
      <c r="D4" s="4">
        <v>18.2</v>
      </c>
      <c r="F4" s="25"/>
      <c r="G4" s="26"/>
    </row>
    <row r="5" spans="1:7" ht="14.25">
      <c r="A5" s="3" t="s">
        <v>27</v>
      </c>
      <c r="B5" s="4">
        <v>22.2</v>
      </c>
      <c r="C5" s="4">
        <v>20.5</v>
      </c>
      <c r="D5" s="4">
        <v>14.6</v>
      </c>
      <c r="F5" s="25"/>
      <c r="G5" s="26"/>
    </row>
    <row r="6" spans="1:7" ht="14.25">
      <c r="A6" s="3" t="s">
        <v>28</v>
      </c>
      <c r="B6" s="4">
        <v>20.8</v>
      </c>
      <c r="C6" s="4">
        <v>19.5</v>
      </c>
      <c r="D6" s="4">
        <v>26.3</v>
      </c>
      <c r="F6" s="25"/>
      <c r="G6" s="26"/>
    </row>
    <row r="7" spans="1:7" ht="14.25">
      <c r="A7" s="3" t="s">
        <v>29</v>
      </c>
      <c r="B7" s="4">
        <v>26.4</v>
      </c>
      <c r="C7" s="4">
        <v>32.6</v>
      </c>
      <c r="D7" s="4">
        <v>31.1</v>
      </c>
      <c r="F7" s="25"/>
      <c r="G7" s="26"/>
    </row>
    <row r="8" spans="1:7" ht="14.25">
      <c r="A8" s="3" t="s">
        <v>30</v>
      </c>
      <c r="B8" s="4">
        <v>24.5</v>
      </c>
      <c r="C8" s="4">
        <v>21.2</v>
      </c>
      <c r="D8" s="4">
        <v>22.4</v>
      </c>
      <c r="F8" s="25"/>
      <c r="G8" s="26"/>
    </row>
    <row r="9" ht="13.5">
      <c r="F9" s="1"/>
    </row>
    <row r="10" spans="1:3" ht="14.25">
      <c r="A10" s="15" t="s">
        <v>45</v>
      </c>
      <c r="B10" s="15"/>
      <c r="C10" s="26"/>
    </row>
    <row r="11" spans="1:3" ht="14.25">
      <c r="A11" s="15" t="s">
        <v>43</v>
      </c>
      <c r="B11" s="15"/>
      <c r="C11" s="26"/>
    </row>
    <row r="12" ht="13.5">
      <c r="C12" s="1"/>
    </row>
    <row r="13" spans="1:3" ht="14.25">
      <c r="A13" s="15" t="s">
        <v>46</v>
      </c>
      <c r="B13" s="16" t="s">
        <v>48</v>
      </c>
      <c r="C13" s="26"/>
    </row>
    <row r="14" spans="1:3" ht="14.25">
      <c r="A14" s="15"/>
      <c r="B14" s="16" t="s">
        <v>49</v>
      </c>
      <c r="C14" s="26"/>
    </row>
    <row r="15" spans="1:3" ht="14.25">
      <c r="A15" s="15"/>
      <c r="B15" s="16" t="s">
        <v>50</v>
      </c>
      <c r="C15" s="26"/>
    </row>
    <row r="17" spans="1:3" ht="14.25">
      <c r="A17" s="34" t="s">
        <v>58</v>
      </c>
      <c r="B17" s="35"/>
      <c r="C17" s="26"/>
    </row>
    <row r="18" spans="1:3" ht="14.25">
      <c r="A18" s="34" t="s">
        <v>59</v>
      </c>
      <c r="B18" s="35"/>
      <c r="C18" s="26"/>
    </row>
  </sheetData>
  <sheetProtection/>
  <mergeCells count="2">
    <mergeCell ref="A17:B17"/>
    <mergeCell ref="A18:B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zoomScalePageLayoutView="0" workbookViewId="0" topLeftCell="A1">
      <selection activeCell="D1" sqref="D1"/>
    </sheetView>
  </sheetViews>
  <sheetFormatPr defaultColWidth="9.00390625" defaultRowHeight="13.5"/>
  <cols>
    <col min="2" max="2" width="9.50390625" style="0" customWidth="1"/>
    <col min="5" max="5" width="11.625" style="0" customWidth="1"/>
    <col min="6" max="6" width="9.50390625" style="0" bestFit="1" customWidth="1"/>
  </cols>
  <sheetData>
    <row r="1" s="15" customFormat="1" ht="18">
      <c r="A1" s="5" t="s">
        <v>47</v>
      </c>
    </row>
    <row r="3" spans="1:7" ht="14.25">
      <c r="A3" s="3" t="s">
        <v>24</v>
      </c>
      <c r="B3" s="3" t="s">
        <v>54</v>
      </c>
      <c r="C3" s="3" t="s">
        <v>55</v>
      </c>
      <c r="D3" s="3" t="s">
        <v>56</v>
      </c>
      <c r="F3" s="27" t="s">
        <v>44</v>
      </c>
      <c r="G3" s="27" t="s">
        <v>57</v>
      </c>
    </row>
    <row r="4" spans="1:7" ht="14.25">
      <c r="A4" s="3" t="s">
        <v>1</v>
      </c>
      <c r="B4" s="4">
        <v>12.2</v>
      </c>
      <c r="C4" s="4">
        <v>18.8</v>
      </c>
      <c r="D4" s="4">
        <v>18.2</v>
      </c>
      <c r="F4" s="25">
        <f>AVERAGE(B4:D4)</f>
        <v>16.400000000000002</v>
      </c>
      <c r="G4" s="26">
        <f>VARP(B4:D4)*3</f>
        <v>26.639999999999873</v>
      </c>
    </row>
    <row r="5" spans="1:7" ht="14.25">
      <c r="A5" s="3" t="s">
        <v>3</v>
      </c>
      <c r="B5" s="4">
        <v>22.2</v>
      </c>
      <c r="C5" s="4">
        <v>20.5</v>
      </c>
      <c r="D5" s="4">
        <v>14.6</v>
      </c>
      <c r="F5" s="25">
        <f>AVERAGE(B5:D5)</f>
        <v>19.1</v>
      </c>
      <c r="G5" s="26">
        <f>VARP(B5:D5)*3</f>
        <v>31.819999999999858</v>
      </c>
    </row>
    <row r="6" spans="1:7" ht="14.25">
      <c r="A6" s="3" t="s">
        <v>5</v>
      </c>
      <c r="B6" s="4">
        <v>20.8</v>
      </c>
      <c r="C6" s="4">
        <v>19.5</v>
      </c>
      <c r="D6" s="4">
        <v>26.3</v>
      </c>
      <c r="F6" s="25">
        <f>AVERAGE(B6:D6)</f>
        <v>22.2</v>
      </c>
      <c r="G6" s="26">
        <f>VARP(B6:D6)*3</f>
        <v>26.0600000000004</v>
      </c>
    </row>
    <row r="7" spans="1:7" ht="14.25">
      <c r="A7" s="3" t="s">
        <v>7</v>
      </c>
      <c r="B7" s="4">
        <v>26.4</v>
      </c>
      <c r="C7" s="4">
        <v>32.6</v>
      </c>
      <c r="D7" s="4">
        <v>31.1</v>
      </c>
      <c r="F7" s="25">
        <f>AVERAGE(B7:D7)</f>
        <v>30.03333333333333</v>
      </c>
      <c r="G7" s="26">
        <f>VARP(B7:D7)*3</f>
        <v>20.92666666666658</v>
      </c>
    </row>
    <row r="8" spans="1:7" ht="14.25">
      <c r="A8" s="3" t="s">
        <v>9</v>
      </c>
      <c r="B8" s="4">
        <v>24.5</v>
      </c>
      <c r="C8" s="4">
        <v>21.2</v>
      </c>
      <c r="D8" s="4">
        <v>22.4</v>
      </c>
      <c r="F8" s="25">
        <f>AVERAGE(B8:D8)</f>
        <v>22.7</v>
      </c>
      <c r="G8" s="26">
        <f>VARP(B8:D8)*3</f>
        <v>5.58000000000023</v>
      </c>
    </row>
    <row r="9" ht="13.5">
      <c r="F9" s="1"/>
    </row>
    <row r="10" spans="1:3" ht="14.25">
      <c r="A10" s="15" t="s">
        <v>45</v>
      </c>
      <c r="B10" s="15"/>
      <c r="C10" s="30">
        <f>SUM(G4:G8)</f>
        <v>111.02666666666693</v>
      </c>
    </row>
    <row r="11" spans="1:3" ht="14.25">
      <c r="A11" s="15" t="s">
        <v>43</v>
      </c>
      <c r="B11" s="15"/>
      <c r="C11" s="30">
        <f>VARP(F4:F8)*5*3</f>
        <v>314.39066666666656</v>
      </c>
    </row>
    <row r="12" ht="13.5">
      <c r="C12" s="1"/>
    </row>
    <row r="13" spans="1:3" ht="14.25">
      <c r="A13" s="15" t="s">
        <v>46</v>
      </c>
      <c r="B13" s="16" t="s">
        <v>48</v>
      </c>
      <c r="C13" s="30">
        <f>C11/4</f>
        <v>78.59766666666664</v>
      </c>
    </row>
    <row r="14" spans="1:3" ht="14.25">
      <c r="A14" s="15"/>
      <c r="B14" s="16" t="s">
        <v>49</v>
      </c>
      <c r="C14" s="30">
        <f>C10/10</f>
        <v>11.102666666666693</v>
      </c>
    </row>
    <row r="15" spans="1:3" ht="14.25">
      <c r="A15" s="15"/>
      <c r="B15" s="16" t="s">
        <v>46</v>
      </c>
      <c r="C15" s="30">
        <f>C13/C14</f>
        <v>7.079170169328671</v>
      </c>
    </row>
    <row r="17" spans="1:3" ht="14.25">
      <c r="A17" s="34" t="s">
        <v>58</v>
      </c>
      <c r="B17" s="35"/>
      <c r="C17" s="26">
        <f>FINV(0.01,4,10)</f>
        <v>5.994338661739517</v>
      </c>
    </row>
    <row r="18" spans="1:3" ht="14.25">
      <c r="A18" s="34" t="s">
        <v>59</v>
      </c>
      <c r="B18" s="35"/>
      <c r="C18" s="26">
        <f>FINV(0.05,4,10)</f>
        <v>3.4780496908463983</v>
      </c>
    </row>
    <row r="20" ht="13.5">
      <c r="A20" t="s">
        <v>60</v>
      </c>
    </row>
    <row r="22" ht="14.25" thickBot="1">
      <c r="A22" t="s">
        <v>61</v>
      </c>
    </row>
    <row r="23" spans="1:5" ht="13.5">
      <c r="A23" s="33" t="s">
        <v>62</v>
      </c>
      <c r="B23" s="33" t="s">
        <v>63</v>
      </c>
      <c r="C23" s="33" t="s">
        <v>64</v>
      </c>
      <c r="D23" s="33" t="s">
        <v>65</v>
      </c>
      <c r="E23" s="33" t="s">
        <v>66</v>
      </c>
    </row>
    <row r="24" spans="1:5" ht="13.5">
      <c r="A24" s="31" t="s">
        <v>0</v>
      </c>
      <c r="B24" s="31">
        <v>3</v>
      </c>
      <c r="C24" s="31">
        <v>49.2</v>
      </c>
      <c r="D24" s="31">
        <v>16.4</v>
      </c>
      <c r="E24" s="31">
        <v>13.319999999999936</v>
      </c>
    </row>
    <row r="25" spans="1:5" ht="13.5">
      <c r="A25" s="31" t="s">
        <v>2</v>
      </c>
      <c r="B25" s="31">
        <v>3</v>
      </c>
      <c r="C25" s="31">
        <v>57.3</v>
      </c>
      <c r="D25" s="31">
        <v>19.1</v>
      </c>
      <c r="E25" s="31">
        <v>15.91</v>
      </c>
    </row>
    <row r="26" spans="1:5" ht="13.5">
      <c r="A26" s="31" t="s">
        <v>4</v>
      </c>
      <c r="B26" s="31">
        <v>3</v>
      </c>
      <c r="C26" s="31">
        <v>66.6</v>
      </c>
      <c r="D26" s="31">
        <v>22.2</v>
      </c>
      <c r="E26" s="31">
        <v>13.0300000000002</v>
      </c>
    </row>
    <row r="27" spans="1:5" ht="13.5">
      <c r="A27" s="31" t="s">
        <v>6</v>
      </c>
      <c r="B27" s="31">
        <v>3</v>
      </c>
      <c r="C27" s="31">
        <v>90.1</v>
      </c>
      <c r="D27" s="31">
        <v>30.03333333333333</v>
      </c>
      <c r="E27" s="31">
        <v>10.463333333333367</v>
      </c>
    </row>
    <row r="28" spans="1:5" ht="14.25" thickBot="1">
      <c r="A28" s="32" t="s">
        <v>8</v>
      </c>
      <c r="B28" s="32">
        <v>3</v>
      </c>
      <c r="C28" s="32">
        <v>68.1</v>
      </c>
      <c r="D28" s="32">
        <v>22.7</v>
      </c>
      <c r="E28" s="32">
        <v>2.7900000000000773</v>
      </c>
    </row>
    <row r="31" ht="14.25" thickBot="1">
      <c r="A31" t="s">
        <v>67</v>
      </c>
    </row>
    <row r="32" spans="1:7" ht="13.5">
      <c r="A32" s="33" t="s">
        <v>68</v>
      </c>
      <c r="B32" s="33" t="s">
        <v>69</v>
      </c>
      <c r="C32" s="33" t="s">
        <v>70</v>
      </c>
      <c r="D32" s="33" t="s">
        <v>71</v>
      </c>
      <c r="E32" s="33" t="s">
        <v>72</v>
      </c>
      <c r="F32" s="33" t="s">
        <v>73</v>
      </c>
      <c r="G32" s="33" t="s">
        <v>74</v>
      </c>
    </row>
    <row r="33" spans="1:7" ht="13.5">
      <c r="A33" s="31" t="s">
        <v>75</v>
      </c>
      <c r="B33" s="31">
        <v>314.39066666666673</v>
      </c>
      <c r="C33" s="31">
        <v>4</v>
      </c>
      <c r="D33" s="31">
        <v>78.59766666666668</v>
      </c>
      <c r="E33" s="31">
        <v>7.079170169328689</v>
      </c>
      <c r="F33" s="31">
        <v>0.005684654680149513</v>
      </c>
      <c r="G33" s="31">
        <v>3.4780496908463983</v>
      </c>
    </row>
    <row r="34" spans="1:7" ht="13.5">
      <c r="A34" s="31" t="s">
        <v>76</v>
      </c>
      <c r="B34" s="31">
        <v>111.0266666666667</v>
      </c>
      <c r="C34" s="31">
        <v>10</v>
      </c>
      <c r="D34" s="31">
        <v>11.10266666666667</v>
      </c>
      <c r="E34" s="31"/>
      <c r="F34" s="31"/>
      <c r="G34" s="31"/>
    </row>
    <row r="35" spans="1:7" ht="13.5">
      <c r="A35" s="31"/>
      <c r="B35" s="31"/>
      <c r="C35" s="31"/>
      <c r="D35" s="31"/>
      <c r="E35" s="31"/>
      <c r="F35" s="31"/>
      <c r="G35" s="31"/>
    </row>
    <row r="36" spans="1:7" ht="14.25" thickBot="1">
      <c r="A36" s="32" t="s">
        <v>77</v>
      </c>
      <c r="B36" s="32">
        <v>425.41733333333343</v>
      </c>
      <c r="C36" s="32">
        <v>14</v>
      </c>
      <c r="D36" s="32"/>
      <c r="E36" s="32"/>
      <c r="F36" s="32"/>
      <c r="G36" s="32"/>
    </row>
  </sheetData>
  <sheetProtection/>
  <mergeCells count="2">
    <mergeCell ref="A17:B17"/>
    <mergeCell ref="A18:B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3" width="15.375" style="0" customWidth="1"/>
    <col min="4" max="7" width="12.50390625" style="0" customWidth="1"/>
  </cols>
  <sheetData>
    <row r="1" ht="14.25" thickBot="1"/>
    <row r="2" spans="1:3" ht="15" thickBot="1">
      <c r="A2" s="36" t="s">
        <v>78</v>
      </c>
      <c r="B2" s="37" t="s">
        <v>79</v>
      </c>
      <c r="C2" s="37" t="s">
        <v>80</v>
      </c>
    </row>
    <row r="3" spans="1:3" ht="15" thickBot="1">
      <c r="A3" s="47">
        <v>0.81</v>
      </c>
      <c r="B3" s="48">
        <v>0.91</v>
      </c>
      <c r="C3" s="48">
        <v>0.77</v>
      </c>
    </row>
    <row r="4" spans="1:3" ht="15" thickBot="1">
      <c r="A4" s="47">
        <v>0.85</v>
      </c>
      <c r="B4" s="48">
        <v>0.93</v>
      </c>
      <c r="C4" s="48">
        <v>0.81</v>
      </c>
    </row>
    <row r="5" spans="1:3" ht="15" thickBot="1">
      <c r="A5" s="47">
        <v>0.78</v>
      </c>
      <c r="B5" s="48">
        <v>0.94</v>
      </c>
      <c r="C5" s="48">
        <v>0.82</v>
      </c>
    </row>
    <row r="6" spans="1:3" ht="15" thickBot="1">
      <c r="A6" s="47">
        <v>0.91</v>
      </c>
      <c r="B6" s="48">
        <v>0.89</v>
      </c>
      <c r="C6" s="48">
        <v>0.74</v>
      </c>
    </row>
    <row r="7" spans="1:3" ht="15" thickBot="1">
      <c r="A7" s="47">
        <v>0.74</v>
      </c>
      <c r="B7" s="48">
        <v>0.9</v>
      </c>
      <c r="C7" s="48">
        <v>0.69</v>
      </c>
    </row>
    <row r="8" spans="1:3" ht="15" thickBot="1">
      <c r="A8" s="47">
        <v>0.82</v>
      </c>
      <c r="B8" s="48">
        <v>0.85</v>
      </c>
      <c r="C8" s="48">
        <v>0.72</v>
      </c>
    </row>
    <row r="9" spans="1:3" ht="15" thickBot="1">
      <c r="A9" s="47">
        <v>0.88</v>
      </c>
      <c r="B9" s="48">
        <v>0.93</v>
      </c>
      <c r="C9" s="48">
        <v>0.73</v>
      </c>
    </row>
    <row r="10" spans="1:3" ht="15" thickBot="1">
      <c r="A10" s="47">
        <v>0.83</v>
      </c>
      <c r="B10" s="48">
        <v>0.86</v>
      </c>
      <c r="C10" s="48">
        <v>0.83</v>
      </c>
    </row>
    <row r="11" spans="1:3" ht="15" thickBot="1">
      <c r="A11" s="47">
        <v>0.84</v>
      </c>
      <c r="B11" s="48">
        <v>0.83</v>
      </c>
      <c r="C11" s="48"/>
    </row>
    <row r="14" ht="13.5">
      <c r="A14" t="s">
        <v>81</v>
      </c>
    </row>
    <row r="16" ht="14.25" thickBot="1">
      <c r="A16" t="s">
        <v>82</v>
      </c>
    </row>
    <row r="17" spans="1:5" ht="13.5">
      <c r="A17" s="40" t="s">
        <v>83</v>
      </c>
      <c r="B17" s="40" t="s">
        <v>84</v>
      </c>
      <c r="C17" s="40" t="s">
        <v>85</v>
      </c>
      <c r="D17" s="40" t="s">
        <v>15</v>
      </c>
      <c r="E17" s="40" t="s">
        <v>16</v>
      </c>
    </row>
    <row r="18" spans="1:5" ht="13.5">
      <c r="A18" s="31" t="s">
        <v>78</v>
      </c>
      <c r="B18" s="31">
        <v>9</v>
      </c>
      <c r="C18" s="31">
        <v>7.460000000000001</v>
      </c>
      <c r="D18" s="41">
        <v>0.828888888888889</v>
      </c>
      <c r="E18" s="41">
        <v>0.002561111111110903</v>
      </c>
    </row>
    <row r="19" spans="1:5" ht="13.5">
      <c r="A19" s="31" t="s">
        <v>79</v>
      </c>
      <c r="B19" s="31">
        <v>9</v>
      </c>
      <c r="C19" s="31">
        <v>8.04</v>
      </c>
      <c r="D19" s="41">
        <v>0.8933333333333332</v>
      </c>
      <c r="E19" s="41">
        <v>0.0015250000000004427</v>
      </c>
    </row>
    <row r="20" spans="1:5" ht="14.25" thickBot="1">
      <c r="A20" s="32" t="s">
        <v>80</v>
      </c>
      <c r="B20" s="32">
        <v>8</v>
      </c>
      <c r="C20" s="32">
        <v>6.109999999999999</v>
      </c>
      <c r="D20" s="42">
        <v>0.7637499999999999</v>
      </c>
      <c r="E20" s="42">
        <v>0.0026839285714287237</v>
      </c>
    </row>
    <row r="23" ht="14.25" thickBot="1">
      <c r="A23" t="s">
        <v>86</v>
      </c>
    </row>
    <row r="24" spans="1:7" ht="13.5">
      <c r="A24" s="40" t="s">
        <v>87</v>
      </c>
      <c r="B24" s="40" t="s">
        <v>88</v>
      </c>
      <c r="C24" s="40" t="s">
        <v>19</v>
      </c>
      <c r="D24" s="40" t="s">
        <v>16</v>
      </c>
      <c r="E24" s="40" t="s">
        <v>89</v>
      </c>
      <c r="F24" s="40" t="s">
        <v>90</v>
      </c>
      <c r="G24" s="40" t="s">
        <v>91</v>
      </c>
    </row>
    <row r="25" spans="1:7" ht="13.5">
      <c r="A25" s="31" t="s">
        <v>92</v>
      </c>
      <c r="B25" s="41">
        <v>0.0711889957264958</v>
      </c>
      <c r="C25" s="31">
        <v>2</v>
      </c>
      <c r="D25" s="41">
        <v>0.03559449786324789</v>
      </c>
      <c r="E25" s="41">
        <v>15.903863276458592</v>
      </c>
      <c r="F25" s="41">
        <v>4.60457504334542E-05</v>
      </c>
      <c r="G25" s="41">
        <v>5.663698768155557</v>
      </c>
    </row>
    <row r="26" spans="1:7" ht="13.5">
      <c r="A26" s="31" t="s">
        <v>93</v>
      </c>
      <c r="B26" s="41">
        <v>0.05147638888888891</v>
      </c>
      <c r="C26" s="31">
        <v>23</v>
      </c>
      <c r="D26" s="41">
        <v>0.0022381038647343006</v>
      </c>
      <c r="E26" s="41"/>
      <c r="F26" s="41"/>
      <c r="G26" s="41"/>
    </row>
    <row r="27" spans="1:7" ht="13.5">
      <c r="A27" s="31"/>
      <c r="B27" s="41"/>
      <c r="C27" s="31"/>
      <c r="D27" s="31"/>
      <c r="E27" s="31"/>
      <c r="F27" s="31"/>
      <c r="G27" s="31"/>
    </row>
    <row r="28" spans="1:7" ht="14.25" thickBot="1">
      <c r="A28" s="32" t="s">
        <v>85</v>
      </c>
      <c r="B28" s="42">
        <v>0.12266538461538469</v>
      </c>
      <c r="C28" s="32">
        <v>25</v>
      </c>
      <c r="D28" s="32"/>
      <c r="E28" s="32"/>
      <c r="F28" s="32"/>
      <c r="G28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7" width="14.625" style="0" customWidth="1"/>
  </cols>
  <sheetData>
    <row r="1" ht="14.25" thickBot="1"/>
    <row r="2" spans="1:3" ht="15" thickBot="1">
      <c r="A2" s="36" t="s">
        <v>94</v>
      </c>
      <c r="B2" s="37" t="s">
        <v>95</v>
      </c>
      <c r="C2" s="37" t="s">
        <v>96</v>
      </c>
    </row>
    <row r="3" spans="1:3" ht="15" thickBot="1">
      <c r="A3" s="38">
        <v>3.42</v>
      </c>
      <c r="B3" s="39">
        <v>3.17</v>
      </c>
      <c r="C3" s="39">
        <v>3.64</v>
      </c>
    </row>
    <row r="4" spans="1:3" ht="15" thickBot="1">
      <c r="A4" s="38">
        <v>3.84</v>
      </c>
      <c r="B4" s="39">
        <v>3.63</v>
      </c>
      <c r="C4" s="39">
        <v>3.72</v>
      </c>
    </row>
    <row r="5" spans="1:3" ht="15" thickBot="1">
      <c r="A5" s="38">
        <v>3.96</v>
      </c>
      <c r="B5" s="39">
        <v>3.47</v>
      </c>
      <c r="C5" s="39">
        <v>3.91</v>
      </c>
    </row>
    <row r="6" spans="1:3" ht="15" thickBot="1">
      <c r="A6" s="38">
        <v>3.76</v>
      </c>
      <c r="B6" s="39">
        <v>3.44</v>
      </c>
      <c r="C6" s="39"/>
    </row>
    <row r="7" spans="1:3" ht="15" thickBot="1">
      <c r="A7" s="38"/>
      <c r="B7" s="39">
        <v>3.39</v>
      </c>
      <c r="C7" s="39"/>
    </row>
    <row r="8" ht="13.5">
      <c r="A8" t="s">
        <v>81</v>
      </c>
    </row>
    <row r="10" ht="14.25" thickBot="1">
      <c r="A10" t="s">
        <v>82</v>
      </c>
    </row>
    <row r="11" spans="1:5" ht="13.5">
      <c r="A11" s="40" t="s">
        <v>83</v>
      </c>
      <c r="B11" s="40" t="s">
        <v>84</v>
      </c>
      <c r="C11" s="40" t="s">
        <v>85</v>
      </c>
      <c r="D11" s="40" t="s">
        <v>15</v>
      </c>
      <c r="E11" s="40" t="s">
        <v>16</v>
      </c>
    </row>
    <row r="12" spans="1:5" ht="13.5">
      <c r="A12" s="31" t="s">
        <v>94</v>
      </c>
      <c r="B12" s="31">
        <v>4</v>
      </c>
      <c r="C12" s="45">
        <v>14.979999999999999</v>
      </c>
      <c r="D12" s="45">
        <v>3.7449999999999997</v>
      </c>
      <c r="E12" s="45">
        <v>0.05370000000000156</v>
      </c>
    </row>
    <row r="13" spans="1:5" ht="13.5">
      <c r="A13" s="31" t="s">
        <v>95</v>
      </c>
      <c r="B13" s="31">
        <v>5</v>
      </c>
      <c r="C13" s="45">
        <v>17.099999999999998</v>
      </c>
      <c r="D13" s="45">
        <v>3.4199999999999995</v>
      </c>
      <c r="E13" s="45">
        <v>0.027600000000003178</v>
      </c>
    </row>
    <row r="14" spans="1:5" ht="14.25" thickBot="1">
      <c r="A14" s="32" t="s">
        <v>96</v>
      </c>
      <c r="B14" s="32">
        <v>3</v>
      </c>
      <c r="C14" s="46">
        <v>11.27</v>
      </c>
      <c r="D14" s="46">
        <v>3.7566666666666664</v>
      </c>
      <c r="E14" s="46">
        <v>0.019233333333335878</v>
      </c>
    </row>
    <row r="17" ht="14.25" thickBot="1">
      <c r="A17" t="s">
        <v>86</v>
      </c>
    </row>
    <row r="18" spans="1:7" ht="13.5">
      <c r="A18" s="40" t="s">
        <v>87</v>
      </c>
      <c r="B18" s="40" t="s">
        <v>88</v>
      </c>
      <c r="C18" s="40" t="s">
        <v>19</v>
      </c>
      <c r="D18" s="40" t="s">
        <v>16</v>
      </c>
      <c r="E18" s="40" t="s">
        <v>89</v>
      </c>
      <c r="F18" s="40" t="s">
        <v>90</v>
      </c>
      <c r="G18" s="40" t="s">
        <v>91</v>
      </c>
    </row>
    <row r="19" spans="1:7" ht="13.5">
      <c r="A19" s="31" t="s">
        <v>92</v>
      </c>
      <c r="B19" s="43">
        <v>0.31785833333333335</v>
      </c>
      <c r="C19" s="31">
        <v>2</v>
      </c>
      <c r="D19" s="43">
        <v>0.15892916666666668</v>
      </c>
      <c r="E19" s="43">
        <v>4.614568770835574</v>
      </c>
      <c r="F19" s="43">
        <v>0.04174877573754816</v>
      </c>
      <c r="G19" s="43">
        <v>8.021517310001862</v>
      </c>
    </row>
    <row r="20" spans="1:7" ht="13.5">
      <c r="A20" s="31" t="s">
        <v>93</v>
      </c>
      <c r="B20" s="43">
        <v>0.3099666666666666</v>
      </c>
      <c r="C20" s="31">
        <v>9</v>
      </c>
      <c r="D20" s="43">
        <v>0.03444074074074074</v>
      </c>
      <c r="E20" s="43"/>
      <c r="F20" s="43"/>
      <c r="G20" s="43"/>
    </row>
    <row r="21" spans="1:7" ht="13.5">
      <c r="A21" s="31"/>
      <c r="B21" s="43"/>
      <c r="C21" s="31"/>
      <c r="D21" s="43"/>
      <c r="E21" s="43"/>
      <c r="F21" s="43"/>
      <c r="G21" s="43"/>
    </row>
    <row r="22" spans="1:7" ht="14.25" thickBot="1">
      <c r="A22" s="32" t="s">
        <v>85</v>
      </c>
      <c r="B22" s="44">
        <v>0.627825</v>
      </c>
      <c r="C22" s="32">
        <v>11</v>
      </c>
      <c r="D22" s="32"/>
      <c r="E22" s="32"/>
      <c r="F22" s="32"/>
      <c r="G2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　KIYOSHI</dc:creator>
  <cp:keywords/>
  <dc:description/>
  <cp:lastModifiedBy>fujikawa</cp:lastModifiedBy>
  <dcterms:created xsi:type="dcterms:W3CDTF">2008-01-20T03:22:35Z</dcterms:created>
  <dcterms:modified xsi:type="dcterms:W3CDTF">2010-11-14T15:10:09Z</dcterms:modified>
  <cp:category/>
  <cp:version/>
  <cp:contentType/>
  <cp:contentStatus/>
</cp:coreProperties>
</file>